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2" l="1"/>
  <c r="H21" i="12"/>
  <c r="H20" i="12"/>
  <c r="G24" i="6" l="1"/>
  <c r="O24" i="6"/>
  <c r="L22" i="12" l="1"/>
  <c r="K22" i="12"/>
  <c r="G22" i="12"/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C29" i="12" s="1"/>
  <c r="L15" i="12"/>
  <c r="K15" i="12"/>
  <c r="G15" i="12"/>
  <c r="D31" i="6" l="1"/>
  <c r="C31" i="6"/>
  <c r="C39" i="6" s="1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<sst xmlns="http://schemas.openxmlformats.org/spreadsheetml/2006/main" count="1004" uniqueCount="894">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</sst>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9"/>
  <sheetViews>
    <sheetView tabSelected="1" zoomScale="85" zoomScaleNormal="85" zoomScaleSheetLayoutView="80" workbookViewId="0">
      <pane xSplit="2" ySplit="5" topLeftCell="C9" activePane="bottomRight" state="frozen"/>
      <selection pane="topRight" activeCell="B1" sqref="B1"/>
      <selection pane="bottomLeft" activeCell="A6" sqref="A6"/>
      <selection pane="bottomRight" activeCell="Q40" sqref="Q40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2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3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4"/>
      <c r="B3" s="154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5"/>
      <c r="B4" s="155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50" t="s">
        <v>21</v>
      </c>
      <c r="V4" s="114"/>
    </row>
    <row r="5" spans="1:22" s="81" customFormat="1" ht="57" customHeight="1" x14ac:dyDescent="0.25">
      <c r="A5" s="155"/>
      <c r="B5" s="156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1"/>
      <c r="V5" s="115" t="s">
        <v>35</v>
      </c>
    </row>
    <row r="6" spans="1:22" x14ac:dyDescent="0.25">
      <c r="A6" s="146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7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7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7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7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7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7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7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7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8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8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8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9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6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7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7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7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45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7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7"/>
      <c r="B24" s="137" t="s">
        <v>886</v>
      </c>
      <c r="C24" s="106">
        <f t="shared" si="12"/>
        <v>4155783.92</v>
      </c>
      <c r="D24" s="121">
        <f t="shared" si="11"/>
        <v>4155783.92</v>
      </c>
      <c r="E24" s="127">
        <f t="shared" si="13"/>
        <v>1822853.9</v>
      </c>
      <c r="F24" s="123">
        <v>216719.59</v>
      </c>
      <c r="G24" s="106">
        <f>415842.89-1000</f>
        <v>414842.89</v>
      </c>
      <c r="H24" s="106">
        <v>74396.92</v>
      </c>
      <c r="I24" s="106">
        <v>193320</v>
      </c>
      <c r="J24" s="121">
        <v>923574.5</v>
      </c>
      <c r="K24" s="126">
        <f>SUM(L24:P24)</f>
        <v>1895731.85</v>
      </c>
      <c r="L24" s="106">
        <v>1266149.8600000001</v>
      </c>
      <c r="M24" s="106">
        <v>82384.59</v>
      </c>
      <c r="N24" s="106">
        <v>8700</v>
      </c>
      <c r="O24" s="106">
        <f>450000-1500</f>
        <v>448500</v>
      </c>
      <c r="P24" s="121">
        <v>89997.4</v>
      </c>
      <c r="Q24" s="126">
        <f t="shared" si="15"/>
        <v>437198.17000000004</v>
      </c>
      <c r="R24" s="124">
        <v>267320.98</v>
      </c>
      <c r="S24" s="106">
        <v>134992.17000000001</v>
      </c>
      <c r="T24" s="106">
        <v>4335.0200000000004</v>
      </c>
      <c r="U24" s="106">
        <v>30550</v>
      </c>
      <c r="V24" s="133"/>
    </row>
    <row r="25" spans="1:22" x14ac:dyDescent="0.25">
      <c r="A25" s="147"/>
      <c r="B25" s="137" t="s">
        <v>887</v>
      </c>
      <c r="C25" s="106">
        <f>E25+K25+Q25</f>
        <v>0</v>
      </c>
      <c r="D25" s="121">
        <f t="shared" si="11"/>
        <v>0</v>
      </c>
      <c r="E25" s="127">
        <f>SUM(F25:J25)</f>
        <v>0</v>
      </c>
      <c r="F25" s="123"/>
      <c r="G25" s="106"/>
      <c r="H25" s="106"/>
      <c r="I25" s="106"/>
      <c r="J25" s="121"/>
      <c r="K25" s="126">
        <f>SUM(L25:P25)</f>
        <v>0</v>
      </c>
      <c r="L25" s="106"/>
      <c r="M25" s="106"/>
      <c r="N25" s="106"/>
      <c r="O25" s="106"/>
      <c r="P25" s="121"/>
      <c r="Q25" s="126">
        <f t="shared" si="15"/>
        <v>0</v>
      </c>
      <c r="R25" s="124"/>
      <c r="S25" s="106"/>
      <c r="T25" s="106"/>
      <c r="U25" s="106"/>
      <c r="V25" s="133"/>
    </row>
    <row r="26" spans="1:22" x14ac:dyDescent="0.25">
      <c r="A26" s="147"/>
      <c r="B26" s="137" t="s">
        <v>888</v>
      </c>
      <c r="C26" s="106">
        <f>E26+K26+Q26</f>
        <v>0</v>
      </c>
      <c r="D26" s="121">
        <f t="shared" si="11"/>
        <v>0</v>
      </c>
      <c r="E26" s="127">
        <f>SUM(F26:J26)</f>
        <v>0</v>
      </c>
      <c r="F26" s="123"/>
      <c r="G26" s="106"/>
      <c r="H26" s="106"/>
      <c r="I26" s="106"/>
      <c r="J26" s="121"/>
      <c r="K26" s="126">
        <f t="shared" ref="K26:K30" si="16">SUM(L26:P26)</f>
        <v>0</v>
      </c>
      <c r="L26" s="124"/>
      <c r="M26" s="106"/>
      <c r="N26" s="106"/>
      <c r="O26" s="106"/>
      <c r="P26" s="121"/>
      <c r="Q26" s="126">
        <f t="shared" si="15"/>
        <v>0</v>
      </c>
      <c r="R26" s="124"/>
      <c r="S26" s="106"/>
      <c r="T26" s="106"/>
      <c r="U26" s="106"/>
      <c r="V26" s="133"/>
    </row>
    <row r="27" spans="1:22" x14ac:dyDescent="0.25">
      <c r="A27" s="147"/>
      <c r="B27" s="137" t="s">
        <v>889</v>
      </c>
      <c r="C27" s="106">
        <f t="shared" ref="C27:C30" si="17">E27+K27+Q27</f>
        <v>0</v>
      </c>
      <c r="D27" s="121">
        <f t="shared" si="11"/>
        <v>0</v>
      </c>
      <c r="E27" s="127">
        <f t="shared" ref="E27:E30" si="18">SUM(F27:J27)</f>
        <v>0</v>
      </c>
      <c r="F27" s="123"/>
      <c r="G27" s="134"/>
      <c r="H27" s="106"/>
      <c r="I27" s="106"/>
      <c r="J27" s="121"/>
      <c r="K27" s="126">
        <f t="shared" si="16"/>
        <v>0</v>
      </c>
      <c r="L27" s="124"/>
      <c r="M27" s="106"/>
      <c r="N27" s="106"/>
      <c r="O27" s="106"/>
      <c r="P27" s="121"/>
      <c r="Q27" s="126">
        <f t="shared" si="15"/>
        <v>0</v>
      </c>
      <c r="R27" s="124"/>
      <c r="S27" s="106"/>
      <c r="T27" s="106"/>
      <c r="U27" s="106"/>
      <c r="V27" s="133"/>
    </row>
    <row r="28" spans="1:22" x14ac:dyDescent="0.25">
      <c r="A28" s="148"/>
      <c r="B28" s="137" t="s">
        <v>890</v>
      </c>
      <c r="C28" s="106">
        <f t="shared" si="17"/>
        <v>0</v>
      </c>
      <c r="D28" s="121">
        <f t="shared" si="11"/>
        <v>0</v>
      </c>
      <c r="E28" s="127">
        <f t="shared" si="18"/>
        <v>0</v>
      </c>
      <c r="F28" s="123"/>
      <c r="G28" s="106"/>
      <c r="H28" s="106"/>
      <c r="I28" s="107"/>
      <c r="J28" s="122"/>
      <c r="K28" s="126">
        <f t="shared" si="16"/>
        <v>0</v>
      </c>
      <c r="L28" s="124"/>
      <c r="M28" s="106"/>
      <c r="N28" s="107"/>
      <c r="O28" s="107"/>
      <c r="P28" s="122"/>
      <c r="Q28" s="126">
        <f t="shared" si="15"/>
        <v>0</v>
      </c>
      <c r="R28" s="124"/>
      <c r="S28" s="106"/>
      <c r="T28" s="107"/>
      <c r="U28" s="107"/>
      <c r="V28" s="135"/>
    </row>
    <row r="29" spans="1:22" x14ac:dyDescent="0.25">
      <c r="A29" s="148"/>
      <c r="B29" s="137" t="s">
        <v>891</v>
      </c>
      <c r="C29" s="106">
        <f t="shared" si="17"/>
        <v>0</v>
      </c>
      <c r="D29" s="121">
        <f t="shared" si="11"/>
        <v>0</v>
      </c>
      <c r="E29" s="127">
        <f t="shared" si="18"/>
        <v>0</v>
      </c>
      <c r="F29" s="123"/>
      <c r="G29" s="106"/>
      <c r="H29" s="106"/>
      <c r="I29" s="107"/>
      <c r="J29" s="122"/>
      <c r="K29" s="126">
        <f t="shared" si="16"/>
        <v>0</v>
      </c>
      <c r="L29" s="124"/>
      <c r="M29" s="106"/>
      <c r="N29" s="107"/>
      <c r="O29" s="107"/>
      <c r="P29" s="122"/>
      <c r="Q29" s="126">
        <f t="shared" si="15"/>
        <v>0</v>
      </c>
      <c r="R29" s="124"/>
      <c r="S29" s="106"/>
      <c r="T29" s="107"/>
      <c r="U29" s="107"/>
      <c r="V29" s="135"/>
    </row>
    <row r="30" spans="1:22" x14ac:dyDescent="0.25">
      <c r="A30" s="148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9"/>
      <c r="B31" s="139" t="s">
        <v>893</v>
      </c>
      <c r="C31" s="109">
        <f>E31+K31+Q31</f>
        <v>24434972.039999999</v>
      </c>
      <c r="D31" s="109">
        <f>SUM(D19:D30)</f>
        <v>24434972.039999999</v>
      </c>
      <c r="E31" s="109">
        <f>SUM(E19:E30)</f>
        <v>12204259.299999999</v>
      </c>
      <c r="F31" s="109">
        <f>SUM(F19:F30)</f>
        <v>1272907.7500000002</v>
      </c>
      <c r="G31" s="109">
        <f>SUM(G19:G30)</f>
        <v>4029595.11</v>
      </c>
      <c r="H31" s="109">
        <f>SUM(H19:H30)</f>
        <v>375644.92999999993</v>
      </c>
      <c r="I31" s="109">
        <f t="shared" ref="I31:J31" si="19">SUM(I19:I30)</f>
        <v>589070</v>
      </c>
      <c r="J31" s="109">
        <f t="shared" si="19"/>
        <v>5937041.5099999998</v>
      </c>
      <c r="K31" s="109">
        <f>SUM(K19:K30)</f>
        <v>9583690.3800000008</v>
      </c>
      <c r="L31" s="109">
        <f t="shared" ref="L31" si="20">SUM(L19:L30)</f>
        <v>7989261.8700000001</v>
      </c>
      <c r="M31" s="109">
        <f>SUM(M19:M30)</f>
        <v>525484.64</v>
      </c>
      <c r="N31" s="109">
        <f t="shared" ref="N31:R31" si="21">SUM(N19:N30)</f>
        <v>38913.96</v>
      </c>
      <c r="O31" s="109">
        <f t="shared" si="21"/>
        <v>448500</v>
      </c>
      <c r="P31" s="129">
        <f t="shared" si="21"/>
        <v>581529.91</v>
      </c>
      <c r="Q31" s="109">
        <f t="shared" si="21"/>
        <v>2647022.36</v>
      </c>
      <c r="R31" s="131">
        <f t="shared" si="21"/>
        <v>1611116.9</v>
      </c>
      <c r="S31" s="109">
        <f>SUM(S19:S30)</f>
        <v>884732.15</v>
      </c>
      <c r="T31" s="109">
        <f t="shared" ref="T31:V31" si="22">SUM(T19:T30)</f>
        <v>20793.310000000001</v>
      </c>
      <c r="U31" s="109">
        <f t="shared" si="22"/>
        <v>130380</v>
      </c>
      <c r="V31" s="109">
        <f t="shared" si="22"/>
        <v>0</v>
      </c>
    </row>
    <row r="33" spans="3:16" x14ac:dyDescent="0.25">
      <c r="P33" s="144"/>
    </row>
    <row r="35" spans="3:16" x14ac:dyDescent="0.25">
      <c r="F35" s="143"/>
      <c r="G35" s="143"/>
      <c r="H35" s="143"/>
      <c r="I35" s="143"/>
      <c r="J35" s="143"/>
    </row>
    <row r="36" spans="3:16" x14ac:dyDescent="0.25">
      <c r="F36" s="143"/>
      <c r="G36" s="143"/>
      <c r="H36" s="143"/>
      <c r="I36" s="143"/>
      <c r="J36" s="143"/>
      <c r="L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F38" s="143"/>
      <c r="G38" s="143"/>
      <c r="H38" s="143"/>
      <c r="J38" s="143"/>
    </row>
    <row r="39" spans="3:16" x14ac:dyDescent="0.25">
      <c r="C39" s="143">
        <f>C31-24434972.04</f>
        <v>0</v>
      </c>
      <c r="G39" s="143"/>
      <c r="I39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3" sqref="H2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7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7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7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7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7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7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7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7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7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7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7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7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7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7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7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7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7"/>
      <c r="B20" s="5" t="s">
        <v>884</v>
      </c>
      <c r="C20" s="98">
        <f t="shared" si="5"/>
        <v>783924.6399999999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>
        <f>126960+9300</f>
        <v>136260</v>
      </c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7"/>
      <c r="B21" s="5" t="s">
        <v>885</v>
      </c>
      <c r="C21" s="98">
        <f t="shared" si="5"/>
        <v>586701.96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>
        <f>118475+12800</f>
        <v>131275</v>
      </c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7"/>
      <c r="B22" s="5" t="s">
        <v>886</v>
      </c>
      <c r="C22" s="98">
        <f t="shared" si="5"/>
        <v>450836.84</v>
      </c>
      <c r="D22" s="100">
        <v>82672.710000000006</v>
      </c>
      <c r="E22" s="101">
        <v>100072.69</v>
      </c>
      <c r="F22" s="141"/>
      <c r="G22" s="102">
        <f>5991+706+261+23+51</f>
        <v>7032</v>
      </c>
      <c r="H22" s="102">
        <f>94321+9335</f>
        <v>103656</v>
      </c>
      <c r="I22" s="102">
        <v>31745</v>
      </c>
      <c r="J22" s="103">
        <v>9167</v>
      </c>
      <c r="K22" s="93">
        <f>19332.5+125+6</f>
        <v>19463.5</v>
      </c>
      <c r="L22" s="96">
        <f>332+1500+140+2734.65+725+595.8+27847+33+16373.49+46048+250+449</f>
        <v>97027.94</v>
      </c>
    </row>
    <row r="23" spans="1:12" s="3" customFormat="1" x14ac:dyDescent="0.25">
      <c r="A23" s="157"/>
      <c r="B23" s="5" t="s">
        <v>887</v>
      </c>
      <c r="C23" s="98">
        <f t="shared" si="5"/>
        <v>0</v>
      </c>
      <c r="D23" s="100"/>
      <c r="E23" s="101"/>
      <c r="F23" s="113"/>
      <c r="G23" s="102"/>
      <c r="H23" s="102"/>
      <c r="I23" s="102"/>
      <c r="J23" s="103"/>
      <c r="K23" s="93"/>
      <c r="L23" s="96"/>
    </row>
    <row r="24" spans="1:12" s="3" customFormat="1" x14ac:dyDescent="0.25">
      <c r="A24" s="157"/>
      <c r="B24" s="5" t="s">
        <v>888</v>
      </c>
      <c r="C24" s="98">
        <f t="shared" si="5"/>
        <v>0</v>
      </c>
      <c r="D24" s="100"/>
      <c r="E24" s="101"/>
      <c r="F24" s="113"/>
      <c r="G24" s="102"/>
      <c r="H24" s="102"/>
      <c r="I24" s="102"/>
      <c r="J24" s="103"/>
      <c r="K24" s="93"/>
      <c r="L24" s="96"/>
    </row>
    <row r="25" spans="1:12" s="3" customFormat="1" x14ac:dyDescent="0.25">
      <c r="A25" s="157"/>
      <c r="B25" s="5" t="s">
        <v>889</v>
      </c>
      <c r="C25" s="98">
        <f t="shared" si="5"/>
        <v>0</v>
      </c>
      <c r="D25" s="100"/>
      <c r="E25" s="101"/>
      <c r="F25" s="113"/>
      <c r="G25" s="102"/>
      <c r="H25" s="102"/>
      <c r="I25" s="102"/>
      <c r="J25" s="103"/>
      <c r="K25" s="104"/>
      <c r="L25" s="96"/>
    </row>
    <row r="26" spans="1:12" s="3" customFormat="1" x14ac:dyDescent="0.25">
      <c r="A26" s="157"/>
      <c r="B26" s="5" t="s">
        <v>890</v>
      </c>
      <c r="C26" s="98">
        <f t="shared" si="5"/>
        <v>0</v>
      </c>
      <c r="D26" s="100"/>
      <c r="E26" s="101"/>
      <c r="F26" s="113"/>
      <c r="G26" s="119"/>
      <c r="H26" s="102"/>
      <c r="I26" s="102"/>
      <c r="J26" s="103"/>
      <c r="K26" s="93"/>
      <c r="L26" s="113"/>
    </row>
    <row r="27" spans="1:12" s="3" customFormat="1" x14ac:dyDescent="0.25">
      <c r="A27" s="157"/>
      <c r="B27" s="5" t="s">
        <v>891</v>
      </c>
      <c r="C27" s="98">
        <f t="shared" si="5"/>
        <v>0</v>
      </c>
      <c r="D27" s="120"/>
      <c r="E27" s="99"/>
      <c r="F27" s="120"/>
      <c r="G27" s="120"/>
      <c r="H27" s="97"/>
      <c r="I27" s="97"/>
      <c r="J27" s="97"/>
      <c r="K27" s="97"/>
      <c r="L27" s="120"/>
    </row>
    <row r="28" spans="1:12" s="3" customFormat="1" x14ac:dyDescent="0.25">
      <c r="A28" s="157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7"/>
      <c r="B29" s="6" t="s">
        <v>893</v>
      </c>
      <c r="C29" s="95">
        <f>SUM(C17:C28)</f>
        <v>3369734.9899999998</v>
      </c>
      <c r="D29" s="95">
        <f t="shared" ref="D29:L29" si="7">SUM(D17:D28)</f>
        <v>1067226.77</v>
      </c>
      <c r="E29" s="95">
        <f t="shared" si="7"/>
        <v>910989.79</v>
      </c>
      <c r="F29" s="92">
        <f t="shared" si="7"/>
        <v>0</v>
      </c>
      <c r="G29" s="95">
        <f t="shared" si="7"/>
        <v>45079</v>
      </c>
      <c r="H29" s="95">
        <f t="shared" si="7"/>
        <v>589017</v>
      </c>
      <c r="I29" s="95">
        <f t="shared" si="7"/>
        <v>171095</v>
      </c>
      <c r="J29" s="95">
        <f t="shared" si="7"/>
        <v>66618</v>
      </c>
      <c r="K29" s="95">
        <f t="shared" si="7"/>
        <v>120028.8</v>
      </c>
      <c r="L29" s="94">
        <f t="shared" si="7"/>
        <v>399680.63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2024-07-22T13:06:41Z</dcterms:modified>
</cp:coreProperties>
</file>